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2"/>
  <workbookPr defaultThemeVersion="166925"/>
  <mc:AlternateContent xmlns:mc="http://schemas.openxmlformats.org/markup-compatibility/2006">
    <mc:Choice Requires="x15">
      <x15ac:absPath xmlns:x15ac="http://schemas.microsoft.com/office/spreadsheetml/2010/11/ac" url="C:\Users\CandaceWilliams\BHEF Dropbox\BHEF\Solutions Lab\Current Projects\CT OWS – Tech Talent Accelerator\TTA 3.0\WBL Resources\"/>
    </mc:Choice>
  </mc:AlternateContent>
  <xr:revisionPtr revIDLastSave="0" documentId="8_{304D4A71-E5FE-4529-A9DA-E5F593D58203}" xr6:coauthVersionLast="47" xr6:coauthVersionMax="47" xr10:uidLastSave="{00000000-0000-0000-0000-000000000000}"/>
  <bookViews>
    <workbookView xWindow="-28920" yWindow="-75" windowWidth="29040" windowHeight="15720" xr2:uid="{00000000-000D-0000-FFFF-FFFF00000000}"/>
  </bookViews>
  <sheets>
    <sheet name="WIL Model Diagnostic" sheetId="1" r:id="rId1"/>
    <sheet name="WIL Partnership Radar" sheetId="3" r:id="rId2"/>
    <sheet name="Input Question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F22" i="1"/>
  <c r="F21" i="1"/>
  <c r="F16" i="1"/>
  <c r="F15" i="1"/>
  <c r="F14" i="1"/>
  <c r="F9" i="1"/>
  <c r="F8" i="1"/>
  <c r="F7" i="1"/>
  <c r="F6" i="1"/>
  <c r="F24" i="1" l="1"/>
  <c r="F10" i="1"/>
  <c r="F17" i="1"/>
  <c r="B5" i="3" l="1"/>
  <c r="C28" i="1"/>
  <c r="C31" i="1" s="1"/>
  <c r="F25" i="1"/>
  <c r="B6" i="3"/>
  <c r="F11" i="1"/>
  <c r="B4" i="3"/>
  <c r="C33" i="1"/>
  <c r="F18" i="1"/>
  <c r="C34" i="1"/>
  <c r="C29" i="1" l="1"/>
  <c r="C32" i="1" s="1"/>
</calcChain>
</file>

<file path=xl/sharedStrings.xml><?xml version="1.0" encoding="utf-8"?>
<sst xmlns="http://schemas.openxmlformats.org/spreadsheetml/2006/main" count="141" uniqueCount="92">
  <si>
    <t>WIL Partnership Model Diagnostic Tool</t>
  </si>
  <si>
    <t>Select responses in dropdown cells (Column C). Scores calculate automatically.</t>
  </si>
  <si>
    <t>Employer Profile</t>
  </si>
  <si>
    <t>Select Choice</t>
  </si>
  <si>
    <t>Scoring</t>
  </si>
  <si>
    <t>Scoring Tables - Do Not Edit</t>
  </si>
  <si>
    <t>Hiring Intent</t>
  </si>
  <si>
    <t>Not hiring</t>
  </si>
  <si>
    <t>Hiring Score</t>
  </si>
  <si>
    <t>Supervisor Capacity</t>
  </si>
  <si>
    <t>Occasional</t>
  </si>
  <si>
    <t>Supervisor Score</t>
  </si>
  <si>
    <t>Exploring</t>
  </si>
  <si>
    <t>Project Definition</t>
  </si>
  <si>
    <t>None/Limited</t>
  </si>
  <si>
    <t>Project Score</t>
  </si>
  <si>
    <t>Likely hiring</t>
  </si>
  <si>
    <t>Compensation</t>
  </si>
  <si>
    <t>Cannot pay</t>
  </si>
  <si>
    <t>Compensation Score</t>
  </si>
  <si>
    <t>Actively hiring</t>
  </si>
  <si>
    <t>Employer Total Score</t>
  </si>
  <si>
    <t>Employer Level</t>
  </si>
  <si>
    <t>Weekly</t>
  </si>
  <si>
    <t>Learner Inputs</t>
  </si>
  <si>
    <t>Dedicated</t>
  </si>
  <si>
    <t>Speed to Workforce</t>
  </si>
  <si>
    <t>Exploring careers/2+ years away</t>
  </si>
  <si>
    <t>Education Score</t>
  </si>
  <si>
    <t>Learner Readiness</t>
  </si>
  <si>
    <t>Early-stage</t>
  </si>
  <si>
    <t>Readiness Score</t>
  </si>
  <si>
    <t>Learner Goal</t>
  </si>
  <si>
    <t>Career exploration</t>
  </si>
  <si>
    <t>Goal Score</t>
  </si>
  <si>
    <t>With support</t>
  </si>
  <si>
    <t>Learner Total Score</t>
  </si>
  <si>
    <t>Fully scoped</t>
  </si>
  <si>
    <t>Learner Level</t>
  </si>
  <si>
    <t>Institutional Capacity</t>
  </si>
  <si>
    <t>Yes, stipend</t>
  </si>
  <si>
    <t>Faculty Engagement</t>
  </si>
  <si>
    <t xml:space="preserve">Low </t>
  </si>
  <si>
    <t>Faculty Score</t>
  </si>
  <si>
    <t>Yes, market rate</t>
  </si>
  <si>
    <t>Administrative Infrastructure</t>
  </si>
  <si>
    <t>Minimal</t>
  </si>
  <si>
    <t>Admin Score</t>
  </si>
  <si>
    <t>Matching Ability</t>
  </si>
  <si>
    <t>No</t>
  </si>
  <si>
    <t>Matching Score</t>
  </si>
  <si>
    <t>Institution Total Score</t>
  </si>
  <si>
    <t>1-2 years from entering workforce</t>
  </si>
  <si>
    <t>Institution Level</t>
  </si>
  <si>
    <t>Within 12 months of entering workforce</t>
  </si>
  <si>
    <t>Immediately job-seeking/career transition</t>
  </si>
  <si>
    <t>Results</t>
  </si>
  <si>
    <t>Primary Model Category*</t>
  </si>
  <si>
    <t>Secondary Option*</t>
  </si>
  <si>
    <t>Developing</t>
  </si>
  <si>
    <t>Suggested Primary Models</t>
  </si>
  <si>
    <t>Workforce-ready</t>
  </si>
  <si>
    <t>Suggested Secodary Models</t>
  </si>
  <si>
    <t>Risk Flags</t>
  </si>
  <si>
    <t>Skill development/application</t>
  </si>
  <si>
    <t>Employment</t>
  </si>
  <si>
    <t>*The terms "Moderate" and "High" do not denote the quality of the experience but rather the investment of time and resources on the part of stakeholders, including employers, learners and higher education administration/faculty.</t>
  </si>
  <si>
    <t>Moderate</t>
  </si>
  <si>
    <t>Strong</t>
  </si>
  <si>
    <t>Full-service</t>
  </si>
  <si>
    <t>Yes, ad hoc/decentralized process</t>
  </si>
  <si>
    <t>Yes, established/centralized process</t>
  </si>
  <si>
    <t>WIL Model Radar</t>
  </si>
  <si>
    <t>Category</t>
  </si>
  <si>
    <t>Normalized Score</t>
  </si>
  <si>
    <t>Target: Embedded Pipeline</t>
  </si>
  <si>
    <t>Target: Structured Project-Based</t>
  </si>
  <si>
    <t>Target: Light-Touch Engagement</t>
  </si>
  <si>
    <t>Employer Capacity</t>
  </si>
  <si>
    <t>Employers</t>
  </si>
  <si>
    <t>Question 1: What is your hiring intent within the next 12 months?</t>
  </si>
  <si>
    <t>Question 2: What level of supervision can your company provide?</t>
  </si>
  <si>
    <t>Question 3: What is your ability to define work/projects with clear skills or learning outcomes?</t>
  </si>
  <si>
    <t>Question 4: Are you able to provide compensation for WIL?</t>
  </si>
  <si>
    <t>Learners</t>
  </si>
  <si>
    <t>Question 1: How soon will learners likely enter the workforce?</t>
  </si>
  <si>
    <t>Question 2: What level of workplace readiness best represents participating learners?</t>
  </si>
  <si>
    <t>Question 3: What is the primary goal of the WIL experience for participating learners?</t>
  </si>
  <si>
    <t>Institutions</t>
  </si>
  <si>
    <t>Question 1: What best describes faculty engagement in WIL?</t>
  </si>
  <si>
    <t>Question 2: At what level can the institution provide administrative support (e.g. hosting job postings, promoting opportunities, project scoping, maintaining the partnership, collecting data, etc.)?</t>
  </si>
  <si>
    <t>Question 3: Can the institution help match learners to WIL opportunities?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</si>
</sst>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7">
    <xf numFmtId="0" fontId="0" fillId="0" borderId="0" xfId="0"/>
    <xf numFmtId="0" fontId="1" fillId="0" borderId="0" xfId="0" applyFont="1"/>
    <xf numFmtId="0" fontId="0" fillId="0" borderId="7" xfId="0" applyBorder="1"/>
    <xf numFmtId="0" fontId="0" fillId="2" borderId="2" xfId="0" applyFill="1" applyBorder="1"/>
    <xf numFmtId="0" fontId="0" fillId="3" borderId="7" xfId="0" applyFill="1" applyBorder="1"/>
    <xf numFmtId="0" fontId="1" fillId="2" borderId="2" xfId="0" applyFont="1" applyFill="1" applyBorder="1"/>
    <xf numFmtId="0" fontId="1" fillId="4" borderId="2" xfId="0" applyFont="1" applyFill="1" applyBorder="1"/>
    <xf numFmtId="0" fontId="1" fillId="5" borderId="2" xfId="0" applyFont="1" applyFill="1" applyBorder="1"/>
    <xf numFmtId="0" fontId="0" fillId="0" borderId="12" xfId="0" applyBorder="1"/>
    <xf numFmtId="0" fontId="0" fillId="0" borderId="13" xfId="0" applyBorder="1"/>
    <xf numFmtId="0" fontId="1" fillId="2" borderId="14" xfId="0" applyFont="1" applyFill="1" applyBorder="1"/>
    <xf numFmtId="0" fontId="0" fillId="2" borderId="15" xfId="0" applyFill="1" applyBorder="1"/>
    <xf numFmtId="0" fontId="0" fillId="0" borderId="16" xfId="0" applyBorder="1"/>
    <xf numFmtId="0" fontId="0" fillId="3" borderId="17" xfId="0" applyFill="1" applyBorder="1"/>
    <xf numFmtId="0" fontId="1" fillId="4" borderId="14" xfId="0" applyFont="1" applyFill="1" applyBorder="1"/>
    <xf numFmtId="0" fontId="0" fillId="4" borderId="15" xfId="0" applyFill="1" applyBorder="1"/>
    <xf numFmtId="0" fontId="0" fillId="0" borderId="13" xfId="0" applyBorder="1" applyAlignment="1">
      <alignment vertical="center" wrapText="1"/>
    </xf>
    <xf numFmtId="0" fontId="1" fillId="5" borderId="14" xfId="0" applyFont="1" applyFill="1" applyBorder="1"/>
    <xf numFmtId="0" fontId="1" fillId="5" borderId="15" xfId="0" applyFont="1" applyFill="1" applyBorder="1"/>
    <xf numFmtId="0" fontId="1" fillId="0" borderId="12" xfId="0" applyFont="1" applyBorder="1"/>
    <xf numFmtId="0" fontId="0" fillId="0" borderId="0" xfId="0" applyAlignment="1">
      <alignment vertical="center"/>
    </xf>
    <xf numFmtId="0" fontId="2" fillId="0" borderId="0" xfId="0" applyFont="1"/>
    <xf numFmtId="0" fontId="2" fillId="0" borderId="19" xfId="0" applyFont="1" applyBorder="1"/>
    <xf numFmtId="0" fontId="0" fillId="0" borderId="19" xfId="0" applyBorder="1"/>
    <xf numFmtId="0" fontId="0" fillId="0" borderId="20" xfId="0" applyBorder="1"/>
    <xf numFmtId="0" fontId="0" fillId="6" borderId="0" xfId="0" applyFill="1"/>
    <xf numFmtId="0" fontId="1" fillId="6" borderId="0" xfId="0" applyFont="1" applyFill="1"/>
    <xf numFmtId="0" fontId="3" fillId="6" borderId="0" xfId="0" applyFont="1" applyFill="1"/>
    <xf numFmtId="0" fontId="0" fillId="0" borderId="4" xfId="0" applyBorder="1" applyAlignment="1">
      <alignment wrapText="1"/>
    </xf>
    <xf numFmtId="0" fontId="0" fillId="0" borderId="0" xfId="0"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3" borderId="0" xfId="0" applyFill="1" applyAlignment="1">
      <alignment wrapText="1"/>
    </xf>
    <xf numFmtId="0" fontId="0" fillId="3" borderId="7" xfId="0" applyFill="1" applyBorder="1" applyAlignment="1">
      <alignment wrapText="1"/>
    </xf>
    <xf numFmtId="0" fontId="1" fillId="0" borderId="12" xfId="0" applyFont="1" applyBorder="1" applyAlignment="1">
      <alignment horizontal="left" vertical="top"/>
    </xf>
    <xf numFmtId="0" fontId="1" fillId="0" borderId="18" xfId="0" applyFont="1" applyBorder="1" applyAlignment="1">
      <alignment horizontal="left" vertical="top"/>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3" borderId="11" xfId="0" applyFont="1" applyFill="1" applyBorder="1" applyAlignment="1">
      <alignment horizontal="center"/>
    </xf>
    <xf numFmtId="0" fontId="3" fillId="3" borderId="12" xfId="0" applyFont="1" applyFill="1" applyBorder="1" applyAlignment="1">
      <alignment horizontal="center"/>
    </xf>
    <xf numFmtId="0" fontId="3" fillId="3" borderId="0" xfId="0" applyFont="1" applyFill="1" applyAlignment="1">
      <alignment horizontal="center"/>
    </xf>
    <xf numFmtId="0" fontId="3" fillId="3" borderId="13" xfId="0" applyFont="1" applyFill="1" applyBorder="1" applyAlignment="1">
      <alignment horizontal="center"/>
    </xf>
    <xf numFmtId="0" fontId="1" fillId="3" borderId="14" xfId="0" applyFont="1" applyFill="1" applyBorder="1" applyAlignment="1">
      <alignment horizontal="center"/>
    </xf>
    <xf numFmtId="0" fontId="1" fillId="3" borderId="2" xfId="0" applyFont="1" applyFill="1" applyBorder="1" applyAlignment="1">
      <alignment horizontal="center"/>
    </xf>
    <xf numFmtId="0" fontId="1" fillId="3" borderId="15" xfId="0" applyFont="1" applyFill="1" applyBorder="1" applyAlignment="1">
      <alignment horizontal="center"/>
    </xf>
    <xf numFmtId="0" fontId="0" fillId="6" borderId="10" xfId="0" applyFill="1" applyBorder="1" applyAlignment="1">
      <alignment horizontal="left" wrapText="1"/>
    </xf>
    <xf numFmtId="0" fontId="1" fillId="5" borderId="1" xfId="0" applyFont="1" applyFill="1" applyBorder="1" applyAlignment="1">
      <alignment horizontal="center" wrapText="1"/>
    </xf>
    <xf numFmtId="0" fontId="1" fillId="5" borderId="2" xfId="0" applyFont="1" applyFill="1" applyBorder="1" applyAlignment="1">
      <alignment horizontal="center" wrapText="1"/>
    </xf>
    <xf numFmtId="0" fontId="1" fillId="5" borderId="3" xfId="0" applyFont="1" applyFill="1" applyBorder="1" applyAlignment="1">
      <alignment horizontal="center" wrapText="1"/>
    </xf>
    <xf numFmtId="0" fontId="1" fillId="4" borderId="1" xfId="0" applyFont="1" applyFill="1" applyBorder="1" applyAlignment="1">
      <alignment horizontal="center" wrapText="1"/>
    </xf>
    <xf numFmtId="0" fontId="1" fillId="4" borderId="2" xfId="0" applyFont="1" applyFill="1" applyBorder="1" applyAlignment="1">
      <alignment horizontal="center" wrapText="1"/>
    </xf>
    <xf numFmtId="0" fontId="1" fillId="4" borderId="3" xfId="0" applyFont="1" applyFill="1" applyBorder="1" applyAlignment="1">
      <alignment horizont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cellXfs>
  <cellStyles count="1">
    <cellStyle name="Normal" xfId="0" builtinId="0"/>
  </cellStyles>
  <dxfs count="9">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Partnership Capacity Profile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'WIL Partnership Radar'!$B$3</c:f>
              <c:strCache>
                <c:ptCount val="1"/>
                <c:pt idx="0">
                  <c:v>Normalized Score</c:v>
                </c:pt>
              </c:strCache>
            </c:strRef>
          </c:tx>
          <c:spPr>
            <a:ln w="28575" cap="rnd">
              <a:solidFill>
                <a:schemeClr val="accent1">
                  <a:lumMod val="75000"/>
                </a:schemeClr>
              </a:solidFill>
              <a:round/>
            </a:ln>
            <a:effectLst/>
          </c:spPr>
          <c:marker>
            <c:symbol val="none"/>
          </c:marker>
          <c:cat>
            <c:strRef>
              <c:f>'WIL Partnership Radar'!$A$4:$A$6</c:f>
              <c:strCache>
                <c:ptCount val="3"/>
                <c:pt idx="0">
                  <c:v>Employer Capacity</c:v>
                </c:pt>
                <c:pt idx="1">
                  <c:v>Learner Readiness</c:v>
                </c:pt>
                <c:pt idx="2">
                  <c:v>Institutional Capacity</c:v>
                </c:pt>
              </c:strCache>
            </c:strRef>
          </c:cat>
          <c:val>
            <c:numRef>
              <c:f>'WIL Partnership Radar'!$B$4:$B$6</c:f>
              <c:numCache>
                <c:formatCode>General</c:formatCode>
                <c:ptCount val="3"/>
                <c:pt idx="0">
                  <c:v>0.05</c:v>
                </c:pt>
                <c:pt idx="1">
                  <c:v>0.2</c:v>
                </c:pt>
                <c:pt idx="2">
                  <c:v>0.13333333333333333</c:v>
                </c:pt>
              </c:numCache>
            </c:numRef>
          </c:val>
          <c:extLst>
            <c:ext xmlns:c16="http://schemas.microsoft.com/office/drawing/2014/chart" uri="{C3380CC4-5D6E-409C-BE32-E72D297353CC}">
              <c16:uniqueId val="{00000000-9871-4A3E-9660-B835632612C4}"/>
            </c:ext>
          </c:extLst>
        </c:ser>
        <c:ser>
          <c:idx val="1"/>
          <c:order val="1"/>
          <c:tx>
            <c:strRef>
              <c:f>'WIL Partnership Radar'!$C$3</c:f>
              <c:strCache>
                <c:ptCount val="1"/>
                <c:pt idx="0">
                  <c:v>Target: Embedded Pipeline</c:v>
                </c:pt>
              </c:strCache>
            </c:strRef>
          </c:tx>
          <c:spPr>
            <a:ln w="15875" cap="rnd">
              <a:solidFill>
                <a:schemeClr val="accent2"/>
              </a:solidFill>
              <a:round/>
            </a:ln>
            <a:effectLst/>
          </c:spPr>
          <c:marker>
            <c:symbol val="none"/>
          </c:marker>
          <c:cat>
            <c:strRef>
              <c:f>'WIL Partnership Radar'!$A$4:$A$6</c:f>
              <c:strCache>
                <c:ptCount val="3"/>
                <c:pt idx="0">
                  <c:v>Employer Capacity</c:v>
                </c:pt>
                <c:pt idx="1">
                  <c:v>Learner Readiness</c:v>
                </c:pt>
                <c:pt idx="2">
                  <c:v>Institutional Capacity</c:v>
                </c:pt>
              </c:strCache>
            </c:strRef>
          </c:cat>
          <c:val>
            <c:numRef>
              <c:f>'WIL Partnership Radar'!$C$4:$C$6</c:f>
              <c:numCache>
                <c:formatCode>General</c:formatCode>
                <c:ptCount val="3"/>
                <c:pt idx="0">
                  <c:v>0.75</c:v>
                </c:pt>
                <c:pt idx="1">
                  <c:v>0.8</c:v>
                </c:pt>
                <c:pt idx="2">
                  <c:v>0.75</c:v>
                </c:pt>
              </c:numCache>
            </c:numRef>
          </c:val>
          <c:extLst>
            <c:ext xmlns:c16="http://schemas.microsoft.com/office/drawing/2014/chart" uri="{C3380CC4-5D6E-409C-BE32-E72D297353CC}">
              <c16:uniqueId val="{00000001-9871-4A3E-9660-B835632612C4}"/>
            </c:ext>
          </c:extLst>
        </c:ser>
        <c:ser>
          <c:idx val="2"/>
          <c:order val="2"/>
          <c:tx>
            <c:strRef>
              <c:f>'WIL Partnership Radar'!$D$3</c:f>
              <c:strCache>
                <c:ptCount val="1"/>
                <c:pt idx="0">
                  <c:v>Target: Structured Project-Based</c:v>
                </c:pt>
              </c:strCache>
            </c:strRef>
          </c:tx>
          <c:spPr>
            <a:ln w="15875" cap="rnd">
              <a:solidFill>
                <a:srgbClr val="FFC000"/>
              </a:solidFill>
              <a:round/>
            </a:ln>
            <a:effectLst/>
          </c:spPr>
          <c:marker>
            <c:symbol val="none"/>
          </c:marker>
          <c:cat>
            <c:strRef>
              <c:f>'WIL Partnership Radar'!$A$4:$A$6</c:f>
              <c:strCache>
                <c:ptCount val="3"/>
                <c:pt idx="0">
                  <c:v>Employer Capacity</c:v>
                </c:pt>
                <c:pt idx="1">
                  <c:v>Learner Readiness</c:v>
                </c:pt>
                <c:pt idx="2">
                  <c:v>Institutional Capacity</c:v>
                </c:pt>
              </c:strCache>
            </c:strRef>
          </c:cat>
          <c:val>
            <c:numRef>
              <c:f>'WIL Partnership Radar'!$D$4:$D$6</c:f>
              <c:numCache>
                <c:formatCode>General</c:formatCode>
                <c:ptCount val="3"/>
                <c:pt idx="0">
                  <c:v>0.6</c:v>
                </c:pt>
                <c:pt idx="1">
                  <c:v>0.65</c:v>
                </c:pt>
                <c:pt idx="2">
                  <c:v>0.6</c:v>
                </c:pt>
              </c:numCache>
            </c:numRef>
          </c:val>
          <c:extLst>
            <c:ext xmlns:c16="http://schemas.microsoft.com/office/drawing/2014/chart" uri="{C3380CC4-5D6E-409C-BE32-E72D297353CC}">
              <c16:uniqueId val="{00000002-9871-4A3E-9660-B835632612C4}"/>
            </c:ext>
          </c:extLst>
        </c:ser>
        <c:ser>
          <c:idx val="3"/>
          <c:order val="3"/>
          <c:tx>
            <c:strRef>
              <c:f>'WIL Partnership Radar'!$E$3</c:f>
              <c:strCache>
                <c:ptCount val="1"/>
                <c:pt idx="0">
                  <c:v>Target: Light-Touch Engagement</c:v>
                </c:pt>
              </c:strCache>
            </c:strRef>
          </c:tx>
          <c:spPr>
            <a:ln w="15875" cap="rnd">
              <a:solidFill>
                <a:srgbClr val="FFFF00"/>
              </a:solidFill>
              <a:round/>
            </a:ln>
            <a:effectLst/>
          </c:spPr>
          <c:marker>
            <c:symbol val="none"/>
          </c:marker>
          <c:cat>
            <c:strRef>
              <c:f>'WIL Partnership Radar'!$A$4:$A$6</c:f>
              <c:strCache>
                <c:ptCount val="3"/>
                <c:pt idx="0">
                  <c:v>Employer Capacity</c:v>
                </c:pt>
                <c:pt idx="1">
                  <c:v>Learner Readiness</c:v>
                </c:pt>
                <c:pt idx="2">
                  <c:v>Institutional Capacity</c:v>
                </c:pt>
              </c:strCache>
            </c:strRef>
          </c:cat>
          <c:val>
            <c:numRef>
              <c:f>'WIL Partnership Radar'!$E$4:$E$6</c:f>
              <c:numCache>
                <c:formatCode>General</c:formatCode>
                <c:ptCount val="3"/>
                <c:pt idx="0">
                  <c:v>0.45</c:v>
                </c:pt>
                <c:pt idx="1">
                  <c:v>0.45</c:v>
                </c:pt>
                <c:pt idx="2">
                  <c:v>0.4</c:v>
                </c:pt>
              </c:numCache>
            </c:numRef>
          </c:val>
          <c:extLst>
            <c:ext xmlns:c16="http://schemas.microsoft.com/office/drawing/2014/chart" uri="{C3380CC4-5D6E-409C-BE32-E72D297353CC}">
              <c16:uniqueId val="{00000003-9871-4A3E-9660-B835632612C4}"/>
            </c:ext>
          </c:extLst>
        </c:ser>
        <c:dLbls>
          <c:showLegendKey val="0"/>
          <c:showVal val="0"/>
          <c:showCatName val="0"/>
          <c:showSerName val="0"/>
          <c:showPercent val="0"/>
          <c:showBubbleSize val="0"/>
        </c:dLbls>
        <c:axId val="1247555423"/>
        <c:axId val="1247562143"/>
      </c:radarChart>
      <c:catAx>
        <c:axId val="1247555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7562143"/>
        <c:crosses val="autoZero"/>
        <c:auto val="1"/>
        <c:lblAlgn val="ctr"/>
        <c:lblOffset val="100"/>
        <c:noMultiLvlLbl val="0"/>
      </c:catAx>
      <c:valAx>
        <c:axId val="1247562143"/>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24755542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3174</xdr:colOff>
      <xdr:row>0</xdr:row>
      <xdr:rowOff>6350</xdr:rowOff>
    </xdr:from>
    <xdr:to>
      <xdr:col>8</xdr:col>
      <xdr:colOff>330199</xdr:colOff>
      <xdr:row>20</xdr:row>
      <xdr:rowOff>165100</xdr:rowOff>
    </xdr:to>
    <xdr:graphicFrame macro="">
      <xdr:nvGraphicFramePr>
        <xdr:cNvPr id="3" name="Chart 2">
          <a:extLst>
            <a:ext uri="{FF2B5EF4-FFF2-40B4-BE49-F238E27FC236}">
              <a16:creationId xmlns:a16="http://schemas.microsoft.com/office/drawing/2014/main" id="{40EB4952-65DA-4686-C66C-85EE11B875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abSelected="1" topLeftCell="A17" workbookViewId="0">
      <selection activeCell="C23" sqref="C23"/>
    </sheetView>
  </sheetViews>
  <sheetFormatPr defaultRowHeight="14.45"/>
  <cols>
    <col min="1" max="1" width="3.42578125" style="25" customWidth="1"/>
    <col min="2" max="2" width="25.42578125" customWidth="1"/>
    <col min="3" max="3" width="30.42578125" customWidth="1"/>
    <col min="5" max="5" width="22" customWidth="1"/>
    <col min="6" max="6" width="17.42578125" customWidth="1"/>
    <col min="7" max="7" width="3.140625" style="25" customWidth="1"/>
    <col min="9" max="10" width="14.5703125" hidden="1" customWidth="1"/>
  </cols>
  <sheetData>
    <row r="1" spans="2:10" ht="15" thickBot="1">
      <c r="B1" s="25"/>
      <c r="C1" s="25"/>
      <c r="D1" s="25"/>
      <c r="E1" s="25"/>
      <c r="F1" s="25"/>
    </row>
    <row r="2" spans="2:10">
      <c r="B2" s="38" t="s">
        <v>0</v>
      </c>
      <c r="C2" s="39"/>
      <c r="D2" s="39"/>
      <c r="E2" s="39"/>
      <c r="F2" s="40"/>
      <c r="G2" s="26"/>
    </row>
    <row r="3" spans="2:10">
      <c r="B3" s="41" t="s">
        <v>1</v>
      </c>
      <c r="C3" s="42"/>
      <c r="D3" s="42"/>
      <c r="E3" s="42"/>
      <c r="F3" s="43"/>
      <c r="G3" s="27"/>
    </row>
    <row r="4" spans="2:10">
      <c r="B4" s="8"/>
      <c r="F4" s="9"/>
    </row>
    <row r="5" spans="2:10">
      <c r="B5" s="10" t="s">
        <v>2</v>
      </c>
      <c r="C5" s="5" t="s">
        <v>3</v>
      </c>
      <c r="D5" s="3"/>
      <c r="E5" s="5" t="s">
        <v>4</v>
      </c>
      <c r="F5" s="11"/>
      <c r="G5" s="26"/>
      <c r="I5" s="1" t="s">
        <v>5</v>
      </c>
    </row>
    <row r="6" spans="2:10">
      <c r="B6" s="8" t="s">
        <v>6</v>
      </c>
      <c r="C6" t="s">
        <v>7</v>
      </c>
      <c r="E6" t="s">
        <v>8</v>
      </c>
      <c r="F6" s="9">
        <f>VLOOKUP(C6,$I$6:$J$9,2,FALSE)</f>
        <v>0</v>
      </c>
      <c r="I6" t="s">
        <v>7</v>
      </c>
      <c r="J6">
        <v>0</v>
      </c>
    </row>
    <row r="7" spans="2:10">
      <c r="B7" s="8" t="s">
        <v>9</v>
      </c>
      <c r="C7" t="s">
        <v>10</v>
      </c>
      <c r="E7" t="s">
        <v>11</v>
      </c>
      <c r="F7" s="9">
        <f>VLOOKUP(C7,$I$11:$J$13,2,FALSE)</f>
        <v>1</v>
      </c>
      <c r="I7" t="s">
        <v>12</v>
      </c>
      <c r="J7">
        <v>2</v>
      </c>
    </row>
    <row r="8" spans="2:10">
      <c r="B8" s="8" t="s">
        <v>13</v>
      </c>
      <c r="C8" t="s">
        <v>14</v>
      </c>
      <c r="E8" t="s">
        <v>15</v>
      </c>
      <c r="F8" s="9">
        <f>VLOOKUP(C8,$I$15:$J$17,2,FALSE)</f>
        <v>0</v>
      </c>
      <c r="I8" t="s">
        <v>16</v>
      </c>
      <c r="J8">
        <v>4</v>
      </c>
    </row>
    <row r="9" spans="2:10">
      <c r="B9" s="8" t="s">
        <v>17</v>
      </c>
      <c r="C9" t="s">
        <v>18</v>
      </c>
      <c r="E9" t="s">
        <v>19</v>
      </c>
      <c r="F9" s="9">
        <f>VLOOKUP(C9,$I$19:$J$21,2,FALSE)</f>
        <v>0</v>
      </c>
      <c r="I9" t="s">
        <v>20</v>
      </c>
      <c r="J9">
        <v>6</v>
      </c>
    </row>
    <row r="10" spans="2:10">
      <c r="B10" s="8"/>
      <c r="E10" s="1" t="s">
        <v>21</v>
      </c>
      <c r="F10" s="9">
        <f>SUM(F6:F9)</f>
        <v>1</v>
      </c>
    </row>
    <row r="11" spans="2:10">
      <c r="B11" s="12"/>
      <c r="C11" s="2"/>
      <c r="D11" s="2"/>
      <c r="E11" s="4" t="s">
        <v>22</v>
      </c>
      <c r="F11" s="13" t="str">
        <f>IF(F10&lt;=7,"Low",IF(F10&lt;=14,"Moderate","High"))</f>
        <v>Low</v>
      </c>
      <c r="I11" t="s">
        <v>10</v>
      </c>
      <c r="J11">
        <v>1</v>
      </c>
    </row>
    <row r="12" spans="2:10">
      <c r="B12" s="8"/>
      <c r="F12" s="9"/>
      <c r="I12" t="s">
        <v>23</v>
      </c>
      <c r="J12">
        <v>3</v>
      </c>
    </row>
    <row r="13" spans="2:10">
      <c r="B13" s="14" t="s">
        <v>24</v>
      </c>
      <c r="C13" s="6" t="s">
        <v>3</v>
      </c>
      <c r="D13" s="6"/>
      <c r="E13" s="6" t="s">
        <v>4</v>
      </c>
      <c r="F13" s="15"/>
      <c r="I13" t="s">
        <v>25</v>
      </c>
      <c r="J13">
        <v>5</v>
      </c>
    </row>
    <row r="14" spans="2:10">
      <c r="B14" s="8" t="s">
        <v>26</v>
      </c>
      <c r="C14" t="s">
        <v>27</v>
      </c>
      <c r="E14" t="s">
        <v>28</v>
      </c>
      <c r="F14" s="9">
        <f>VLOOKUP(C14,$I$23:$J$27,2,FALSE)</f>
        <v>1</v>
      </c>
    </row>
    <row r="15" spans="2:10">
      <c r="B15" s="8" t="s">
        <v>29</v>
      </c>
      <c r="C15" t="s">
        <v>30</v>
      </c>
      <c r="E15" t="s">
        <v>31</v>
      </c>
      <c r="F15" s="9">
        <f>VLOOKUP(C15,$I$29:$J$31,2,FALSE)</f>
        <v>1</v>
      </c>
      <c r="I15" t="s">
        <v>14</v>
      </c>
      <c r="J15">
        <v>0</v>
      </c>
    </row>
    <row r="16" spans="2:10">
      <c r="B16" s="8" t="s">
        <v>32</v>
      </c>
      <c r="C16" t="s">
        <v>33</v>
      </c>
      <c r="E16" t="s">
        <v>34</v>
      </c>
      <c r="F16" s="16">
        <f>VLOOKUP(C16,$I$33:$J$35,2,FALSE)</f>
        <v>1</v>
      </c>
      <c r="I16" t="s">
        <v>35</v>
      </c>
      <c r="J16">
        <v>2</v>
      </c>
    </row>
    <row r="17" spans="2:10">
      <c r="B17" s="8"/>
      <c r="E17" s="1" t="s">
        <v>36</v>
      </c>
      <c r="F17" s="16">
        <f>SUM(F14:F16)</f>
        <v>3</v>
      </c>
      <c r="I17" t="s">
        <v>37</v>
      </c>
      <c r="J17">
        <v>4</v>
      </c>
    </row>
    <row r="18" spans="2:10">
      <c r="B18" s="12"/>
      <c r="C18" s="2"/>
      <c r="D18" s="2"/>
      <c r="E18" s="4" t="s">
        <v>38</v>
      </c>
      <c r="F18" s="13" t="str">
        <f>IF(F17&lt;=6,"Exploration",IF(F17&lt;=11,"Developing","Employment-Ready"))</f>
        <v>Exploration</v>
      </c>
    </row>
    <row r="19" spans="2:10">
      <c r="B19" s="8"/>
      <c r="F19" s="9"/>
      <c r="I19" t="s">
        <v>18</v>
      </c>
      <c r="J19">
        <v>0</v>
      </c>
    </row>
    <row r="20" spans="2:10">
      <c r="B20" s="17" t="s">
        <v>39</v>
      </c>
      <c r="C20" s="7" t="s">
        <v>3</v>
      </c>
      <c r="D20" s="7"/>
      <c r="E20" s="7" t="s">
        <v>4</v>
      </c>
      <c r="F20" s="18"/>
      <c r="I20" t="s">
        <v>40</v>
      </c>
      <c r="J20">
        <v>1</v>
      </c>
    </row>
    <row r="21" spans="2:10">
      <c r="B21" s="8" t="s">
        <v>41</v>
      </c>
      <c r="C21" t="s">
        <v>42</v>
      </c>
      <c r="E21" t="s">
        <v>43</v>
      </c>
      <c r="F21" s="9">
        <f>VLOOKUP(C21,$I$37:$J$39,2,FALSE)</f>
        <v>1</v>
      </c>
      <c r="I21" t="s">
        <v>44</v>
      </c>
      <c r="J21">
        <v>3</v>
      </c>
    </row>
    <row r="22" spans="2:10">
      <c r="B22" s="8" t="s">
        <v>45</v>
      </c>
      <c r="C22" t="s">
        <v>46</v>
      </c>
      <c r="E22" t="s">
        <v>47</v>
      </c>
      <c r="F22" s="16">
        <f>VLOOKUP(C22,$I$41:$J$43,2,FALSE)</f>
        <v>1</v>
      </c>
    </row>
    <row r="23" spans="2:10">
      <c r="B23" s="8" t="s">
        <v>48</v>
      </c>
      <c r="C23" t="s">
        <v>49</v>
      </c>
      <c r="E23" t="s">
        <v>50</v>
      </c>
      <c r="F23" s="9">
        <f>VLOOKUP(C23,$I$45:$J$47,2,FALSE)</f>
        <v>0</v>
      </c>
      <c r="I23" t="s">
        <v>27</v>
      </c>
      <c r="J23">
        <v>1</v>
      </c>
    </row>
    <row r="24" spans="2:10">
      <c r="B24" s="8"/>
      <c r="E24" s="1" t="s">
        <v>51</v>
      </c>
      <c r="F24" s="9">
        <f>SUM(F21:F23)</f>
        <v>2</v>
      </c>
      <c r="I24" t="s">
        <v>52</v>
      </c>
      <c r="J24">
        <v>2</v>
      </c>
    </row>
    <row r="25" spans="2:10">
      <c r="B25" s="12"/>
      <c r="C25" s="2"/>
      <c r="D25" s="2"/>
      <c r="E25" s="4" t="s">
        <v>53</v>
      </c>
      <c r="F25" s="13" t="str">
        <f>IF(F24&lt;=6,"Limited",IF(F24&lt;=11,"Moderate","Strong"))</f>
        <v>Limited</v>
      </c>
      <c r="I25" t="s">
        <v>54</v>
      </c>
      <c r="J25">
        <v>4</v>
      </c>
    </row>
    <row r="26" spans="2:10">
      <c r="B26" s="8"/>
      <c r="F26" s="9"/>
      <c r="I26" t="s">
        <v>55</v>
      </c>
      <c r="J26">
        <v>5</v>
      </c>
    </row>
    <row r="27" spans="2:10">
      <c r="B27" s="44" t="s">
        <v>56</v>
      </c>
      <c r="C27" s="45"/>
      <c r="D27" s="45"/>
      <c r="E27" s="45"/>
      <c r="F27" s="46"/>
    </row>
    <row r="28" spans="2:10">
      <c r="B28" s="19" t="s">
        <v>57</v>
      </c>
      <c r="C28" t="str">
        <f>IF(OR(F10&lt;=7,F17&lt;=6,F24&lt;=6),"Low Intensity: Light-Touch Engagement",IF(AND(F10&gt;=15,F17&gt;=12,F24&gt;=10),"High Intensity: Embedded Talent Pipeline","Moderate Intensity: Structured Project-Based"))</f>
        <v>Low Intensity: Light-Touch Engagement</v>
      </c>
      <c r="F28" s="9"/>
    </row>
    <row r="29" spans="2:10">
      <c r="B29" s="19" t="s">
        <v>58</v>
      </c>
      <c r="C29" s="20" t="str">
        <f>IF(C28="Low Intensity: Light-Touch Engagement","Moderate Intensity: Structured Project-Based",IF(C28="Moderate Intensity: Structured Project-Based","High Intensity: Embedded Talent Pipeline","Moderate Intensity: Structured Project-Based"))</f>
        <v>Moderate Intensity: Structured Project-Based</v>
      </c>
      <c r="F29" s="9"/>
      <c r="I29" t="s">
        <v>30</v>
      </c>
      <c r="J29">
        <v>1</v>
      </c>
    </row>
    <row r="30" spans="2:10">
      <c r="B30" s="19"/>
      <c r="F30" s="9"/>
      <c r="I30" t="s">
        <v>59</v>
      </c>
      <c r="J30">
        <v>3</v>
      </c>
    </row>
    <row r="31" spans="2:10">
      <c r="B31" s="19" t="s">
        <v>60</v>
      </c>
      <c r="C31" t="str">
        <f>IF(C28="Low Intensity: Light-Touch Engagement","Job shadowing; site visits; industry panels; micro-projects",IF(C28="Moderate Intensity: Structured Project-Based","Employer-led Capstone; Industry-driven project; microinternship","Internship; co-op"))</f>
        <v>Job shadowing; site visits; industry panels; micro-projects</v>
      </c>
      <c r="F31" s="9"/>
      <c r="I31" t="s">
        <v>61</v>
      </c>
      <c r="J31">
        <v>5</v>
      </c>
    </row>
    <row r="32" spans="2:10">
      <c r="B32" s="19" t="s">
        <v>62</v>
      </c>
      <c r="C32" t="str">
        <f>IF(C29="Low Intensity: Light-Touch Engagement","Job shadowing; site visits; industry panels; micro-projects",IF(C29="Moderate Intensity: Structured Project-Based","Employer-led Capstone; industry-driven project; microinternship","Internship; co-op"))</f>
        <v>Employer-led Capstone; industry-driven project; microinternship</v>
      </c>
      <c r="F32" s="9"/>
    </row>
    <row r="33" spans="2:10">
      <c r="B33" s="36" t="s">
        <v>63</v>
      </c>
      <c r="C33" s="21" t="str">
        <f>IF(AND(F10&gt;=15,F24&lt;=6),"⚠ Employer ready but institutional infrastructure limited","")</f>
        <v/>
      </c>
      <c r="F33" s="9"/>
      <c r="I33" t="s">
        <v>33</v>
      </c>
      <c r="J33">
        <v>1</v>
      </c>
    </row>
    <row r="34" spans="2:10">
      <c r="B34" s="36"/>
      <c r="C34" s="21" t="str">
        <f>IF(AND(F10&lt;=7,F17&gt;=12),"⚠ Learners ready but employer lacks structure","")</f>
        <v/>
      </c>
      <c r="F34" s="9"/>
      <c r="I34" t="s">
        <v>64</v>
      </c>
      <c r="J34">
        <v>3</v>
      </c>
    </row>
    <row r="35" spans="2:10" ht="15">
      <c r="B35" s="37"/>
      <c r="C35" s="22"/>
      <c r="D35" s="23"/>
      <c r="E35" s="23"/>
      <c r="F35" s="24"/>
      <c r="I35" t="s">
        <v>65</v>
      </c>
      <c r="J35">
        <v>5</v>
      </c>
    </row>
    <row r="36" spans="2:10" s="25" customFormat="1" ht="31.5" customHeight="1">
      <c r="B36" s="47" t="s">
        <v>66</v>
      </c>
      <c r="C36" s="47"/>
      <c r="D36" s="47"/>
      <c r="E36" s="47"/>
      <c r="F36" s="47"/>
    </row>
    <row r="37" spans="2:10" ht="15">
      <c r="I37" t="s">
        <v>42</v>
      </c>
      <c r="J37">
        <v>1</v>
      </c>
    </row>
    <row r="38" spans="2:10">
      <c r="I38" t="s">
        <v>67</v>
      </c>
      <c r="J38">
        <v>3</v>
      </c>
    </row>
    <row r="39" spans="2:10">
      <c r="I39" t="s">
        <v>68</v>
      </c>
      <c r="J39">
        <v>5</v>
      </c>
    </row>
    <row r="41" spans="2:10">
      <c r="I41" t="s">
        <v>46</v>
      </c>
      <c r="J41">
        <v>1</v>
      </c>
    </row>
    <row r="42" spans="2:10">
      <c r="I42" t="s">
        <v>67</v>
      </c>
      <c r="J42">
        <v>3</v>
      </c>
    </row>
    <row r="43" spans="2:10">
      <c r="I43" t="s">
        <v>69</v>
      </c>
      <c r="J43">
        <v>5</v>
      </c>
    </row>
    <row r="45" spans="2:10">
      <c r="I45" t="s">
        <v>49</v>
      </c>
      <c r="J45">
        <v>0</v>
      </c>
    </row>
    <row r="46" spans="2:10">
      <c r="I46" t="s">
        <v>70</v>
      </c>
      <c r="J46">
        <v>3</v>
      </c>
    </row>
    <row r="47" spans="2:10">
      <c r="I47" t="s">
        <v>71</v>
      </c>
      <c r="J47">
        <v>5</v>
      </c>
    </row>
  </sheetData>
  <sheetProtection sheet="1" objects="1" scenarios="1"/>
  <protectedRanges>
    <protectedRange sqref="C6:C23" name="Range1"/>
  </protectedRanges>
  <mergeCells count="5">
    <mergeCell ref="B33:B35"/>
    <mergeCell ref="B2:F2"/>
    <mergeCell ref="B3:F3"/>
    <mergeCell ref="B27:F27"/>
    <mergeCell ref="B36:F36"/>
  </mergeCells>
  <conditionalFormatting sqref="F10">
    <cfRule type="cellIs" dxfId="8" priority="10" operator="greaterThanOrEqual">
      <formula>15</formula>
    </cfRule>
    <cfRule type="cellIs" dxfId="7" priority="11" operator="between">
      <formula>8</formula>
      <formula>14</formula>
    </cfRule>
    <cfRule type="cellIs" dxfId="6" priority="12" operator="lessThanOrEqual">
      <formula>7</formula>
    </cfRule>
  </conditionalFormatting>
  <conditionalFormatting sqref="F17">
    <cfRule type="cellIs" dxfId="5" priority="7" operator="greaterThanOrEqual">
      <formula>12</formula>
    </cfRule>
    <cfRule type="cellIs" dxfId="4" priority="8" operator="between">
      <formula>7</formula>
      <formula>11</formula>
    </cfRule>
    <cfRule type="cellIs" dxfId="3" priority="9" operator="lessThanOrEqual">
      <formula>6</formula>
    </cfRule>
  </conditionalFormatting>
  <conditionalFormatting sqref="F24">
    <cfRule type="cellIs" dxfId="2" priority="4" operator="greaterThanOrEqual">
      <formula>12</formula>
    </cfRule>
    <cfRule type="cellIs" dxfId="1" priority="5" operator="between">
      <formula>7</formula>
      <formula>11</formula>
    </cfRule>
    <cfRule type="cellIs" dxfId="0" priority="6" operator="lessThanOrEqual">
      <formula>6</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0">
        <x14:dataValidation type="list" allowBlank="1" showInputMessage="1" showErrorMessage="1" xr:uid="{84A18B50-943D-49E5-BE61-E2309D3CEE05}">
          <x14:formula1>
            <xm:f>'Input Questions'!$C$4:$F$4</xm:f>
          </x14:formula1>
          <xm:sqref>C6</xm:sqref>
        </x14:dataValidation>
        <x14:dataValidation type="list" allowBlank="1" showInputMessage="1" showErrorMessage="1" xr:uid="{30798CC0-AAB6-49C0-8247-BD2377DB3133}">
          <x14:formula1>
            <xm:f>'Input Questions'!$C$7:$E$7</xm:f>
          </x14:formula1>
          <xm:sqref>C7</xm:sqref>
        </x14:dataValidation>
        <x14:dataValidation type="list" allowBlank="1" showInputMessage="1" showErrorMessage="1" xr:uid="{B4F73102-61E3-45A7-93F8-7FE272A1ADBA}">
          <x14:formula1>
            <xm:f>'Input Questions'!$C$10:$E$10</xm:f>
          </x14:formula1>
          <xm:sqref>C8</xm:sqref>
        </x14:dataValidation>
        <x14:dataValidation type="list" allowBlank="1" showInputMessage="1" showErrorMessage="1" xr:uid="{A25E3E1F-E7B9-4C91-A2AB-3CED848E20D1}">
          <x14:formula1>
            <xm:f>'Input Questions'!$C$13:$E$13</xm:f>
          </x14:formula1>
          <xm:sqref>C9</xm:sqref>
        </x14:dataValidation>
        <x14:dataValidation type="list" allowBlank="1" showInputMessage="1" showErrorMessage="1" xr:uid="{F094691D-7601-4EDD-B527-51DFEA604565}">
          <x14:formula1>
            <xm:f>'Input Questions'!$C$17:$F$17</xm:f>
          </x14:formula1>
          <xm:sqref>C14</xm:sqref>
        </x14:dataValidation>
        <x14:dataValidation type="list" allowBlank="1" showInputMessage="1" showErrorMessage="1" xr:uid="{5893C15C-605A-4FC2-B0DD-FBE029EBED0D}">
          <x14:formula1>
            <xm:f>'Input Questions'!$C$20:$E$20</xm:f>
          </x14:formula1>
          <xm:sqref>C15</xm:sqref>
        </x14:dataValidation>
        <x14:dataValidation type="list" allowBlank="1" showInputMessage="1" showErrorMessage="1" xr:uid="{7A8ED59A-2D14-4AFC-A1F1-1B624E74E7D4}">
          <x14:formula1>
            <xm:f>'Input Questions'!$C$23:$E$23</xm:f>
          </x14:formula1>
          <xm:sqref>C16</xm:sqref>
        </x14:dataValidation>
        <x14:dataValidation type="list" allowBlank="1" showInputMessage="1" showErrorMessage="1" xr:uid="{147E1E49-7835-44D0-A1CF-FF2E07677CC3}">
          <x14:formula1>
            <xm:f>'Input Questions'!$C$27:$E$27</xm:f>
          </x14:formula1>
          <xm:sqref>C21</xm:sqref>
        </x14:dataValidation>
        <x14:dataValidation type="list" allowBlank="1" showInputMessage="1" showErrorMessage="1" xr:uid="{A251316A-5AED-4CC5-BCCC-D1D2B7D4FA11}">
          <x14:formula1>
            <xm:f>'Input Questions'!$C$30:$E$30</xm:f>
          </x14:formula1>
          <xm:sqref>C22</xm:sqref>
        </x14:dataValidation>
        <x14:dataValidation type="list" allowBlank="1" showInputMessage="1" showErrorMessage="1" xr:uid="{295E913A-72D6-40C2-BE27-DD2833A2D84B}">
          <x14:formula1>
            <xm:f>'Input Questions'!$C$33:$E$33</xm:f>
          </x14:formula1>
          <xm:sqref>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5B4BD-D9FD-4B51-AD6A-0675B8694C63}">
  <dimension ref="A1:E6"/>
  <sheetViews>
    <sheetView workbookViewId="0">
      <selection activeCell="J12" sqref="J12"/>
    </sheetView>
  </sheetViews>
  <sheetFormatPr defaultRowHeight="14.45"/>
  <cols>
    <col min="2" max="2" width="9.85546875" customWidth="1"/>
  </cols>
  <sheetData>
    <row r="1" spans="1:5">
      <c r="A1" t="s">
        <v>72</v>
      </c>
    </row>
    <row r="3" spans="1:5">
      <c r="A3" t="s">
        <v>73</v>
      </c>
      <c r="B3" t="s">
        <v>74</v>
      </c>
      <c r="C3" t="s">
        <v>75</v>
      </c>
      <c r="D3" t="s">
        <v>76</v>
      </c>
      <c r="E3" t="s">
        <v>77</v>
      </c>
    </row>
    <row r="4" spans="1:5">
      <c r="A4" t="s">
        <v>78</v>
      </c>
      <c r="B4">
        <f>'WIL Model Diagnostic'!F10/20</f>
        <v>0.05</v>
      </c>
      <c r="C4">
        <v>0.75</v>
      </c>
      <c r="D4">
        <v>0.6</v>
      </c>
      <c r="E4">
        <v>0.45</v>
      </c>
    </row>
    <row r="5" spans="1:5">
      <c r="A5" t="s">
        <v>29</v>
      </c>
      <c r="B5">
        <f>'WIL Model Diagnostic'!F17/15</f>
        <v>0.2</v>
      </c>
      <c r="C5">
        <v>0.8</v>
      </c>
      <c r="D5">
        <v>0.65</v>
      </c>
      <c r="E5">
        <v>0.45</v>
      </c>
    </row>
    <row r="6" spans="1:5">
      <c r="A6" t="s">
        <v>39</v>
      </c>
      <c r="B6">
        <f>'WIL Model Diagnostic'!F24/15</f>
        <v>0.13333333333333333</v>
      </c>
      <c r="C6">
        <v>0.75</v>
      </c>
      <c r="D6">
        <v>0.6</v>
      </c>
      <c r="E6">
        <v>0.4</v>
      </c>
    </row>
  </sheetData>
  <sheetProtection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E3C96-4773-47C7-A99B-8C21561AF87E}">
  <dimension ref="A2:G33"/>
  <sheetViews>
    <sheetView zoomScale="120" zoomScaleNormal="120" workbookViewId="0">
      <selection activeCell="B33" sqref="B33"/>
    </sheetView>
  </sheetViews>
  <sheetFormatPr defaultRowHeight="14.45"/>
  <cols>
    <col min="1" max="7" width="22" style="29" customWidth="1"/>
  </cols>
  <sheetData>
    <row r="2" spans="1:7">
      <c r="A2" s="54" t="s">
        <v>79</v>
      </c>
      <c r="B2" s="55"/>
      <c r="C2" s="55"/>
      <c r="D2" s="55"/>
      <c r="E2" s="55"/>
      <c r="F2" s="55"/>
      <c r="G2" s="56"/>
    </row>
    <row r="3" spans="1:7">
      <c r="A3" s="28"/>
      <c r="G3" s="30"/>
    </row>
    <row r="4" spans="1:7" ht="43.5">
      <c r="A4" s="28"/>
      <c r="B4" s="34" t="s">
        <v>80</v>
      </c>
      <c r="C4" s="29" t="s">
        <v>7</v>
      </c>
      <c r="D4" s="29" t="s">
        <v>12</v>
      </c>
      <c r="E4" s="29" t="s">
        <v>16</v>
      </c>
      <c r="F4" s="29" t="s">
        <v>20</v>
      </c>
      <c r="G4" s="30"/>
    </row>
    <row r="5" spans="1:7">
      <c r="A5" s="28"/>
      <c r="G5" s="30"/>
    </row>
    <row r="6" spans="1:7">
      <c r="A6" s="28"/>
      <c r="G6" s="30"/>
    </row>
    <row r="7" spans="1:7" ht="45.75">
      <c r="A7" s="28"/>
      <c r="B7" s="34" t="s">
        <v>81</v>
      </c>
      <c r="C7" s="29" t="s">
        <v>10</v>
      </c>
      <c r="D7" s="29" t="s">
        <v>23</v>
      </c>
      <c r="E7" s="29" t="s">
        <v>25</v>
      </c>
      <c r="G7" s="30"/>
    </row>
    <row r="8" spans="1:7">
      <c r="A8" s="28"/>
      <c r="G8" s="30"/>
    </row>
    <row r="9" spans="1:7">
      <c r="A9" s="28"/>
      <c r="G9" s="30"/>
    </row>
    <row r="10" spans="1:7" ht="76.5">
      <c r="A10" s="28"/>
      <c r="B10" s="34" t="s">
        <v>82</v>
      </c>
      <c r="C10" s="29" t="s">
        <v>14</v>
      </c>
      <c r="D10" s="29" t="s">
        <v>35</v>
      </c>
      <c r="E10" s="29" t="s">
        <v>37</v>
      </c>
      <c r="G10" s="30"/>
    </row>
    <row r="11" spans="1:7">
      <c r="A11" s="28"/>
      <c r="G11" s="30"/>
    </row>
    <row r="12" spans="1:7">
      <c r="A12" s="28"/>
      <c r="G12" s="30"/>
    </row>
    <row r="13" spans="1:7" ht="45.75">
      <c r="A13" s="31"/>
      <c r="B13" s="35" t="s">
        <v>83</v>
      </c>
      <c r="C13" s="32" t="s">
        <v>18</v>
      </c>
      <c r="D13" s="32" t="s">
        <v>40</v>
      </c>
      <c r="E13" s="32" t="s">
        <v>44</v>
      </c>
      <c r="F13" s="32"/>
      <c r="G13" s="33"/>
    </row>
    <row r="15" spans="1:7">
      <c r="A15" s="51" t="s">
        <v>84</v>
      </c>
      <c r="B15" s="52"/>
      <c r="C15" s="52"/>
      <c r="D15" s="52"/>
      <c r="E15" s="52"/>
      <c r="F15" s="52"/>
      <c r="G15" s="53"/>
    </row>
    <row r="16" spans="1:7">
      <c r="A16" s="28"/>
      <c r="G16" s="30"/>
    </row>
    <row r="17" spans="1:7" ht="45.75">
      <c r="A17" s="28"/>
      <c r="B17" s="34" t="s">
        <v>85</v>
      </c>
      <c r="C17" t="s">
        <v>27</v>
      </c>
      <c r="D17" t="s">
        <v>52</v>
      </c>
      <c r="E17" t="s">
        <v>54</v>
      </c>
      <c r="F17" t="s">
        <v>55</v>
      </c>
      <c r="G17" s="30"/>
    </row>
    <row r="18" spans="1:7">
      <c r="A18" s="28"/>
      <c r="G18" s="30"/>
    </row>
    <row r="19" spans="1:7">
      <c r="A19" s="28"/>
      <c r="G19" s="30"/>
    </row>
    <row r="20" spans="1:7" ht="57.95">
      <c r="A20" s="28"/>
      <c r="B20" s="34" t="s">
        <v>86</v>
      </c>
      <c r="C20" s="29" t="s">
        <v>30</v>
      </c>
      <c r="D20" s="29" t="s">
        <v>59</v>
      </c>
      <c r="E20" s="29" t="s">
        <v>61</v>
      </c>
      <c r="G20" s="30"/>
    </row>
    <row r="21" spans="1:7">
      <c r="A21" s="28"/>
      <c r="G21" s="30"/>
    </row>
    <row r="22" spans="1:7">
      <c r="A22" s="28"/>
      <c r="G22" s="30"/>
    </row>
    <row r="23" spans="1:7" ht="60.75">
      <c r="A23" s="31"/>
      <c r="B23" s="35" t="s">
        <v>87</v>
      </c>
      <c r="C23" s="32" t="s">
        <v>33</v>
      </c>
      <c r="D23" s="32" t="s">
        <v>64</v>
      </c>
      <c r="E23" s="32" t="s">
        <v>65</v>
      </c>
      <c r="F23" s="32"/>
      <c r="G23" s="33"/>
    </row>
    <row r="25" spans="1:7">
      <c r="A25" s="48" t="s">
        <v>88</v>
      </c>
      <c r="B25" s="49"/>
      <c r="C25" s="49"/>
      <c r="D25" s="49"/>
      <c r="E25" s="49"/>
      <c r="F25" s="49"/>
      <c r="G25" s="50"/>
    </row>
    <row r="26" spans="1:7">
      <c r="A26" s="28"/>
      <c r="G26" s="30"/>
    </row>
    <row r="27" spans="1:7" ht="45.75">
      <c r="A27" s="28"/>
      <c r="B27" s="34" t="s">
        <v>89</v>
      </c>
      <c r="C27" s="29" t="s">
        <v>42</v>
      </c>
      <c r="D27" s="29" t="s">
        <v>67</v>
      </c>
      <c r="E27" s="29" t="s">
        <v>68</v>
      </c>
      <c r="G27" s="30"/>
    </row>
    <row r="28" spans="1:7">
      <c r="A28" s="28"/>
      <c r="G28" s="30"/>
    </row>
    <row r="29" spans="1:7">
      <c r="A29" s="28"/>
      <c r="G29" s="30"/>
    </row>
    <row r="30" spans="1:7" ht="137.25">
      <c r="A30" s="28"/>
      <c r="B30" s="34" t="s">
        <v>90</v>
      </c>
      <c r="C30" s="29" t="s">
        <v>46</v>
      </c>
      <c r="D30" s="29" t="s">
        <v>67</v>
      </c>
      <c r="E30" s="29" t="s">
        <v>69</v>
      </c>
      <c r="G30" s="30"/>
    </row>
    <row r="31" spans="1:7">
      <c r="A31" s="28"/>
      <c r="G31" s="30"/>
    </row>
    <row r="32" spans="1:7">
      <c r="A32" s="28"/>
      <c r="G32" s="30"/>
    </row>
    <row r="33" spans="1:7" ht="60.75">
      <c r="A33" s="31"/>
      <c r="B33" s="35" t="s">
        <v>91</v>
      </c>
      <c r="C33" s="32" t="s">
        <v>49</v>
      </c>
      <c r="D33" s="32" t="s">
        <v>70</v>
      </c>
      <c r="E33" s="32" t="s">
        <v>71</v>
      </c>
      <c r="F33" s="32"/>
      <c r="G33" s="33"/>
    </row>
  </sheetData>
  <sheetProtection sheet="1" objects="1" scenarios="1"/>
  <mergeCells count="3">
    <mergeCell ref="A25:G25"/>
    <mergeCell ref="A15:G15"/>
    <mergeCell ref="A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2026-02-17T19:41:37Z</dcterms:created>
  <dcterms:modified xsi:type="dcterms:W3CDTF">2026-04-09T19:46:49Z</dcterms:modified>
  <cp:category/>
  <cp:contentStatus/>
</cp:coreProperties>
</file>